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ai\WiLS Dropbox\WiLS-wide\WPLC\Board, Committees, and Workgroups\Delivery Workgroup\Other Materials\"/>
    </mc:Choice>
  </mc:AlternateContent>
  <xr:revisionPtr revIDLastSave="0" documentId="13_ncr:1_{7F6C96D2-06C0-43FE-9873-17641650B5E0}" xr6:coauthVersionLast="47" xr6:coauthVersionMax="47" xr10:uidLastSave="{00000000-0000-0000-0000-000000000000}"/>
  <bookViews>
    <workbookView xWindow="1140" yWindow="648" windowWidth="20532" windowHeight="11976" xr2:uid="{00000000-000D-0000-FFFF-FFFF00000000}"/>
  </bookViews>
  <sheets>
    <sheet name="Final Draf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F20" i="1"/>
  <c r="G16" i="1" s="1"/>
  <c r="B23" i="1"/>
  <c r="B24" i="1" s="1"/>
  <c r="K20" i="1"/>
  <c r="M9" i="1" s="1"/>
  <c r="J20" i="1"/>
  <c r="I20" i="1"/>
  <c r="C20" i="1"/>
  <c r="D7" i="1" s="1"/>
  <c r="B20" i="1"/>
  <c r="G14" i="1" l="1"/>
  <c r="D14" i="1"/>
  <c r="E14" i="1" s="1"/>
  <c r="M12" i="1"/>
  <c r="M13" i="1"/>
  <c r="M15" i="1"/>
  <c r="M16" i="1"/>
  <c r="M4" i="1"/>
  <c r="M17" i="1"/>
  <c r="M5" i="1"/>
  <c r="M18" i="1"/>
  <c r="M6" i="1"/>
  <c r="M19" i="1"/>
  <c r="M7" i="1"/>
  <c r="M10" i="1"/>
  <c r="M11" i="1"/>
  <c r="M8" i="1"/>
  <c r="E7" i="1"/>
  <c r="G5" i="1"/>
  <c r="G15" i="1"/>
  <c r="G9" i="1"/>
  <c r="G18" i="1"/>
  <c r="G7" i="1"/>
  <c r="G12" i="1"/>
  <c r="D15" i="1"/>
  <c r="E15" i="1" s="1"/>
  <c r="D9" i="1"/>
  <c r="E9" i="1" s="1"/>
  <c r="D4" i="1"/>
  <c r="G4" i="1"/>
  <c r="D19" i="1"/>
  <c r="E19" i="1" s="1"/>
  <c r="D13" i="1"/>
  <c r="E13" i="1" s="1"/>
  <c r="G19" i="1"/>
  <c r="G8" i="1"/>
  <c r="D10" i="1"/>
  <c r="E10" i="1" s="1"/>
  <c r="B25" i="1"/>
  <c r="H16" i="1" s="1"/>
  <c r="D11" i="1"/>
  <c r="E11" i="1" s="1"/>
  <c r="D6" i="1"/>
  <c r="E6" i="1" s="1"/>
  <c r="G17" i="1"/>
  <c r="H17" i="1" s="1"/>
  <c r="G11" i="1"/>
  <c r="H11" i="1" s="1"/>
  <c r="G6" i="1"/>
  <c r="D8" i="1"/>
  <c r="E8" i="1" s="1"/>
  <c r="G13" i="1"/>
  <c r="D16" i="1"/>
  <c r="E16" i="1" s="1"/>
  <c r="D5" i="1"/>
  <c r="E5" i="1" s="1"/>
  <c r="D18" i="1"/>
  <c r="E18" i="1" s="1"/>
  <c r="G10" i="1"/>
  <c r="D12" i="1"/>
  <c r="E12" i="1" s="1"/>
  <c r="D17" i="1"/>
  <c r="E17" i="1" s="1"/>
  <c r="H14" i="1" l="1"/>
  <c r="L14" i="1" s="1"/>
  <c r="N14" i="1" s="1"/>
  <c r="H12" i="1"/>
  <c r="L12" i="1" s="1"/>
  <c r="N12" i="1" s="1"/>
  <c r="H10" i="1"/>
  <c r="L10" i="1" s="1"/>
  <c r="N10" i="1" s="1"/>
  <c r="L17" i="1"/>
  <c r="L5" i="1"/>
  <c r="L11" i="1"/>
  <c r="N11" i="1" s="1"/>
  <c r="L16" i="1"/>
  <c r="N16" i="1" s="1"/>
  <c r="M20" i="1"/>
  <c r="H15" i="1"/>
  <c r="H13" i="1"/>
  <c r="L13" i="1" s="1"/>
  <c r="H8" i="1"/>
  <c r="L8" i="1" s="1"/>
  <c r="H6" i="1"/>
  <c r="L6" i="1" s="1"/>
  <c r="N6" i="1" s="1"/>
  <c r="H5" i="1"/>
  <c r="E4" i="1"/>
  <c r="D20" i="1"/>
  <c r="G20" i="1"/>
  <c r="H4" i="1"/>
  <c r="H18" i="1"/>
  <c r="L18" i="1" s="1"/>
  <c r="H9" i="1"/>
  <c r="N17" i="1"/>
  <c r="H19" i="1"/>
  <c r="H7" i="1"/>
  <c r="L7" i="1" s="1"/>
  <c r="L19" i="1" l="1"/>
  <c r="N19" i="1" s="1"/>
  <c r="N18" i="1"/>
  <c r="N8" i="1"/>
  <c r="N13" i="1"/>
  <c r="N5" i="1"/>
  <c r="L15" i="1"/>
  <c r="N15" i="1" s="1"/>
  <c r="L9" i="1"/>
  <c r="N9" i="1" s="1"/>
  <c r="N7" i="1"/>
  <c r="H20" i="1"/>
  <c r="E20" i="1"/>
  <c r="L4" i="1"/>
  <c r="L20" i="1" l="1"/>
  <c r="N4" i="1"/>
</calcChain>
</file>

<file path=xl/sharedStrings.xml><?xml version="1.0" encoding="utf-8"?>
<sst xmlns="http://schemas.openxmlformats.org/spreadsheetml/2006/main" count="40" uniqueCount="38">
  <si>
    <t>System Costs:</t>
  </si>
  <si>
    <t>Base Fee</t>
  </si>
  <si>
    <t>Volume Factor</t>
  </si>
  <si>
    <t>State Aid Factor</t>
  </si>
  <si>
    <t>2023       Cost</t>
  </si>
  <si>
    <t>2024      Cost</t>
  </si>
  <si>
    <t>Percentage</t>
  </si>
  <si>
    <t>Amount</t>
  </si>
  <si>
    <t>Bridges Library System</t>
  </si>
  <si>
    <t>IFLS Library System</t>
  </si>
  <si>
    <t>Kenosha County Library System</t>
  </si>
  <si>
    <t>Manitowoc-Calumet Library System</t>
  </si>
  <si>
    <t>Milwaukee County Federated Library System</t>
  </si>
  <si>
    <t>Monarch Library System</t>
  </si>
  <si>
    <t>Nicolet Federated Library System</t>
  </si>
  <si>
    <t>Northern Waters Library Service</t>
  </si>
  <si>
    <t>Outagamie Waupaca Library System</t>
  </si>
  <si>
    <t>Southwest Wisconsin Library System</t>
  </si>
  <si>
    <t>Winding Rivers Library System</t>
  </si>
  <si>
    <t>Winnefox Library System</t>
  </si>
  <si>
    <t>Wisconsin Valley Library Service</t>
  </si>
  <si>
    <t>TOTALS</t>
  </si>
  <si>
    <t>Base Amount Total</t>
  </si>
  <si>
    <t>Volume &amp; State Aid Totals</t>
  </si>
  <si>
    <t xml:space="preserve">     Volume Total (50%)</t>
  </si>
  <si>
    <t xml:space="preserve">     State Aid Total (50%)</t>
  </si>
  <si>
    <t>GRAND TOTAL</t>
  </si>
  <si>
    <t>2022-2024 Volume</t>
  </si>
  <si>
    <t>2025          State Aid</t>
  </si>
  <si>
    <t>2025      Cost</t>
  </si>
  <si>
    <t>2026        Cost</t>
  </si>
  <si>
    <t>% of Total  2025 Cost</t>
  </si>
  <si>
    <t>Total Change 2025-2026</t>
  </si>
  <si>
    <t>Prairie Lakes Library System (ALS Stop)</t>
  </si>
  <si>
    <t>Prairie Lakes Library System (LLS Stop)</t>
  </si>
  <si>
    <t>South Central Library System*</t>
  </si>
  <si>
    <t xml:space="preserve">*Note: Since South Central volume cannot be calculated separately, the SCLS share is set equal to the highest volume of any other system. </t>
  </si>
  <si>
    <t>DRAFT BUDGET: Base Fee stays at $8,000. Volume and State Aid are equally split.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</si>
</sst>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Geneva"/>
    </font>
    <font>
      <b/>
      <sz val="10"/>
      <name val="Geneva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indexed="64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indexed="64"/>
      </top>
      <bottom/>
      <diagonal/>
    </border>
    <border>
      <left style="medium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indexed="64"/>
      </bottom>
      <diagonal/>
    </border>
    <border>
      <left style="medium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indexed="64"/>
      </right>
      <top style="medium">
        <color theme="0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24994659260841701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indexed="64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indexed="64"/>
      </right>
      <top style="medium">
        <color theme="0" tint="-0.24994659260841701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2" fillId="4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0" fillId="0" borderId="10" xfId="0" applyBorder="1"/>
    <xf numFmtId="164" fontId="0" fillId="2" borderId="11" xfId="2" applyNumberFormat="1" applyFont="1" applyFill="1" applyBorder="1" applyAlignment="1">
      <alignment horizontal="center"/>
    </xf>
    <xf numFmtId="165" fontId="0" fillId="3" borderId="11" xfId="1" applyNumberFormat="1" applyFont="1" applyFill="1" applyBorder="1" applyAlignment="1">
      <alignment horizontal="center"/>
    </xf>
    <xf numFmtId="10" fontId="0" fillId="4" borderId="11" xfId="3" applyNumberFormat="1" applyFont="1" applyFill="1" applyBorder="1" applyAlignment="1">
      <alignment horizontal="center"/>
    </xf>
    <xf numFmtId="164" fontId="0" fillId="4" borderId="11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10" fontId="0" fillId="6" borderId="11" xfId="3" applyNumberFormat="1" applyFont="1" applyFill="1" applyBorder="1" applyAlignment="1">
      <alignment horizontal="center"/>
    </xf>
    <xf numFmtId="164" fontId="0" fillId="6" borderId="11" xfId="2" applyNumberFormat="1" applyFont="1" applyFill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0" fillId="7" borderId="11" xfId="2" applyNumberFormat="1" applyFont="1" applyFill="1" applyBorder="1" applyAlignment="1">
      <alignment horizontal="center"/>
    </xf>
    <xf numFmtId="10" fontId="0" fillId="0" borderId="11" xfId="3" applyNumberFormat="1" applyFont="1" applyBorder="1" applyAlignment="1">
      <alignment horizontal="center"/>
    </xf>
    <xf numFmtId="0" fontId="0" fillId="0" borderId="13" xfId="0" applyBorder="1"/>
    <xf numFmtId="164" fontId="0" fillId="2" borderId="14" xfId="0" applyNumberFormat="1" applyFill="1" applyBorder="1" applyAlignment="1">
      <alignment horizontal="center"/>
    </xf>
    <xf numFmtId="165" fontId="0" fillId="3" borderId="14" xfId="0" applyNumberFormat="1" applyFill="1" applyBorder="1" applyAlignment="1">
      <alignment horizontal="center"/>
    </xf>
    <xf numFmtId="10" fontId="0" fillId="4" borderId="14" xfId="0" applyNumberFormat="1" applyFill="1" applyBorder="1" applyAlignment="1">
      <alignment horizontal="center"/>
    </xf>
    <xf numFmtId="164" fontId="0" fillId="4" borderId="14" xfId="2" applyNumberFormat="1" applyFont="1" applyFill="1" applyBorder="1" applyAlignment="1">
      <alignment horizontal="center"/>
    </xf>
    <xf numFmtId="164" fontId="0" fillId="5" borderId="14" xfId="2" applyNumberFormat="1" applyFont="1" applyFill="1" applyBorder="1" applyAlignment="1">
      <alignment horizontal="center"/>
    </xf>
    <xf numFmtId="10" fontId="0" fillId="6" borderId="14" xfId="3" applyNumberFormat="1" applyFont="1" applyFill="1" applyBorder="1" applyAlignment="1">
      <alignment horizontal="center"/>
    </xf>
    <xf numFmtId="164" fontId="0" fillId="6" borderId="14" xfId="2" applyNumberFormat="1" applyFont="1" applyFill="1" applyBorder="1" applyAlignment="1">
      <alignment horizontal="center"/>
    </xf>
    <xf numFmtId="164" fontId="0" fillId="0" borderId="14" xfId="2" applyNumberFormat="1" applyFont="1" applyBorder="1" applyAlignment="1">
      <alignment horizontal="center"/>
    </xf>
    <xf numFmtId="164" fontId="0" fillId="7" borderId="14" xfId="2" applyNumberFormat="1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2" xfId="0" applyFont="1" applyBorder="1"/>
    <xf numFmtId="164" fontId="0" fillId="7" borderId="18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9" xfId="0" applyFont="1" applyBorder="1"/>
    <xf numFmtId="164" fontId="0" fillId="7" borderId="20" xfId="2" applyNumberFormat="1" applyFont="1" applyFill="1" applyBorder="1" applyAlignment="1">
      <alignment horizontal="center"/>
    </xf>
    <xf numFmtId="164" fontId="0" fillId="7" borderId="12" xfId="2" applyNumberFormat="1" applyFont="1" applyFill="1" applyBorder="1" applyAlignment="1">
      <alignment horizontal="center"/>
    </xf>
    <xf numFmtId="164" fontId="0" fillId="7" borderId="15" xfId="2" applyNumberFormat="1" applyFont="1" applyFill="1" applyBorder="1" applyAlignment="1">
      <alignment horizontal="center"/>
    </xf>
    <xf numFmtId="0" fontId="2" fillId="0" borderId="6" xfId="0" applyFont="1" applyBorder="1"/>
    <xf numFmtId="164" fontId="0" fillId="7" borderId="21" xfId="2" applyNumberFormat="1" applyFont="1" applyFill="1" applyBorder="1" applyAlignment="1">
      <alignment horizontal="center"/>
    </xf>
    <xf numFmtId="44" fontId="0" fillId="0" borderId="12" xfId="0" applyNumberFormat="1" applyBorder="1" applyAlignment="1">
      <alignment horizontal="right"/>
    </xf>
    <xf numFmtId="44" fontId="6" fillId="0" borderId="12" xfId="0" applyNumberFormat="1" applyFont="1" applyBorder="1" applyAlignment="1">
      <alignment horizontal="right"/>
    </xf>
    <xf numFmtId="0" fontId="2" fillId="7" borderId="4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/>
    </xf>
  </cellXfs>
  <cellStyles count="7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2" xfId="4" xr:uid="{00000000-0005-0000-0000-000004000000}"/>
    <cellStyle name="Percent" xfId="3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C33" sqref="C33"/>
    </sheetView>
  </sheetViews>
  <sheetFormatPr defaultRowHeight="14.4"/>
  <cols>
    <col min="1" max="1" width="38.33203125" customWidth="1"/>
    <col min="2" max="8" width="12.5546875" style="27" customWidth="1"/>
    <col min="9" max="12" width="10.6640625" style="27" customWidth="1"/>
    <col min="13" max="13" width="11.6640625" style="27" customWidth="1"/>
    <col min="14" max="14" width="12.5546875" style="27" customWidth="1"/>
  </cols>
  <sheetData>
    <row r="1" spans="1:14" ht="18.600000000000001" thickBot="1">
      <c r="A1" s="45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" customHeight="1" thickBot="1">
      <c r="A2" s="46" t="s">
        <v>0</v>
      </c>
      <c r="B2" s="48" t="s">
        <v>1</v>
      </c>
      <c r="C2" s="50" t="s">
        <v>27</v>
      </c>
      <c r="D2" s="52" t="s">
        <v>2</v>
      </c>
      <c r="E2" s="52"/>
      <c r="F2" s="53" t="s">
        <v>28</v>
      </c>
      <c r="G2" s="55" t="s">
        <v>3</v>
      </c>
      <c r="H2" s="55"/>
      <c r="I2" s="38" t="s">
        <v>4</v>
      </c>
      <c r="J2" s="38" t="s">
        <v>5</v>
      </c>
      <c r="K2" s="38" t="s">
        <v>29</v>
      </c>
      <c r="L2" s="36" t="s">
        <v>30</v>
      </c>
      <c r="M2" s="38" t="s">
        <v>31</v>
      </c>
      <c r="N2" s="40" t="s">
        <v>32</v>
      </c>
    </row>
    <row r="3" spans="1:14" ht="15" thickBot="1">
      <c r="A3" s="47"/>
      <c r="B3" s="49"/>
      <c r="C3" s="51"/>
      <c r="D3" s="1" t="s">
        <v>6</v>
      </c>
      <c r="E3" s="1" t="s">
        <v>7</v>
      </c>
      <c r="F3" s="54"/>
      <c r="G3" s="2" t="s">
        <v>6</v>
      </c>
      <c r="H3" s="2" t="s">
        <v>7</v>
      </c>
      <c r="I3" s="39"/>
      <c r="J3" s="39"/>
      <c r="K3" s="39"/>
      <c r="L3" s="37"/>
      <c r="M3" s="39"/>
      <c r="N3" s="41"/>
    </row>
    <row r="4" spans="1:14" ht="15" thickBot="1">
      <c r="A4" s="3" t="s">
        <v>8</v>
      </c>
      <c r="B4" s="4">
        <v>8000</v>
      </c>
      <c r="C4" s="5">
        <v>4746</v>
      </c>
      <c r="D4" s="6">
        <f t="shared" ref="D4:D19" si="0">C4/$C$20</f>
        <v>0.10897318148420279</v>
      </c>
      <c r="E4" s="7">
        <f t="shared" ref="E4:E19" si="1">D4*$B$24</f>
        <v>10591.484914584864</v>
      </c>
      <c r="F4" s="8">
        <v>1946153</v>
      </c>
      <c r="G4" s="9">
        <f t="shared" ref="G4:G19" si="2">F4/$F$20</f>
        <v>8.1045471013738338E-2</v>
      </c>
      <c r="H4" s="10">
        <f t="shared" ref="H4:H19" si="3">G4*$B$25</f>
        <v>7877.0929869737774</v>
      </c>
      <c r="I4" s="11">
        <v>18820</v>
      </c>
      <c r="J4" s="11">
        <v>19086</v>
      </c>
      <c r="K4" s="11">
        <v>26280</v>
      </c>
      <c r="L4" s="12">
        <f>B4+E4+H4</f>
        <v>26468.577901558641</v>
      </c>
      <c r="M4" s="13">
        <f t="shared" ref="M4:M19" si="4">K4/$K$20</f>
        <v>8.1517187470919947E-2</v>
      </c>
      <c r="N4" s="34">
        <f t="shared" ref="N4:N19" si="5">L4-K4</f>
        <v>188.57790155864132</v>
      </c>
    </row>
    <row r="5" spans="1:14" ht="15" thickBot="1">
      <c r="A5" s="3" t="s">
        <v>9</v>
      </c>
      <c r="B5" s="4">
        <v>8000</v>
      </c>
      <c r="C5" s="5">
        <v>2508</v>
      </c>
      <c r="D5" s="6">
        <f t="shared" si="0"/>
        <v>5.7586333578251284E-2</v>
      </c>
      <c r="E5" s="7">
        <f t="shared" si="1"/>
        <v>5597.0173126377658</v>
      </c>
      <c r="F5" s="8">
        <v>1799593</v>
      </c>
      <c r="G5" s="9">
        <f t="shared" si="2"/>
        <v>7.4942135750902639E-2</v>
      </c>
      <c r="H5" s="10">
        <f t="shared" si="3"/>
        <v>7283.8884711053552</v>
      </c>
      <c r="I5" s="11">
        <v>16308</v>
      </c>
      <c r="J5" s="11">
        <v>16054</v>
      </c>
      <c r="K5" s="11">
        <v>20945</v>
      </c>
      <c r="L5" s="12">
        <f t="shared" ref="L5:L19" si="6">B5+E5+H5</f>
        <v>20880.905783743121</v>
      </c>
      <c r="M5" s="13">
        <f t="shared" si="4"/>
        <v>6.49687021148561E-2</v>
      </c>
      <c r="N5" s="34">
        <f t="shared" si="5"/>
        <v>-64.094216256879008</v>
      </c>
    </row>
    <row r="6" spans="1:14" ht="15" thickBot="1">
      <c r="A6" s="3" t="s">
        <v>10</v>
      </c>
      <c r="B6" s="4">
        <v>8000</v>
      </c>
      <c r="C6" s="5">
        <v>1457</v>
      </c>
      <c r="D6" s="6">
        <f t="shared" si="0"/>
        <v>3.3454261572373252E-2</v>
      </c>
      <c r="E6" s="7">
        <f t="shared" si="1"/>
        <v>3251.5367721344596</v>
      </c>
      <c r="F6" s="8">
        <v>637671</v>
      </c>
      <c r="G6" s="9">
        <f t="shared" si="2"/>
        <v>2.6555130324697768E-2</v>
      </c>
      <c r="H6" s="10">
        <f t="shared" si="3"/>
        <v>2580.9860592135124</v>
      </c>
      <c r="I6" s="11">
        <v>11289</v>
      </c>
      <c r="J6" s="11">
        <v>11562</v>
      </c>
      <c r="K6" s="11">
        <v>13878</v>
      </c>
      <c r="L6" s="12">
        <f t="shared" si="6"/>
        <v>13832.522831347971</v>
      </c>
      <c r="M6" s="13">
        <f t="shared" si="4"/>
        <v>4.3047775027451565E-2</v>
      </c>
      <c r="N6" s="34">
        <f t="shared" si="5"/>
        <v>-45.477168652028922</v>
      </c>
    </row>
    <row r="7" spans="1:14" ht="15" thickBot="1">
      <c r="A7" s="3" t="s">
        <v>11</v>
      </c>
      <c r="B7" s="4">
        <v>8000</v>
      </c>
      <c r="C7" s="5">
        <v>2698</v>
      </c>
      <c r="D7" s="6">
        <f t="shared" si="0"/>
        <v>6.1948934606906689E-2</v>
      </c>
      <c r="E7" s="7">
        <f t="shared" si="1"/>
        <v>6021.0337757163852</v>
      </c>
      <c r="F7" s="8">
        <v>499217</v>
      </c>
      <c r="G7" s="9">
        <f t="shared" si="2"/>
        <v>2.0789360807226057E-2</v>
      </c>
      <c r="H7" s="10">
        <f t="shared" si="3"/>
        <v>2020.5907396171258</v>
      </c>
      <c r="I7" s="11">
        <v>12584</v>
      </c>
      <c r="J7" s="11">
        <v>12735</v>
      </c>
      <c r="K7" s="11">
        <v>15836</v>
      </c>
      <c r="L7" s="12">
        <f t="shared" si="6"/>
        <v>16041.624515333511</v>
      </c>
      <c r="M7" s="13">
        <f t="shared" si="4"/>
        <v>4.9121239756068809E-2</v>
      </c>
      <c r="N7" s="34">
        <f t="shared" si="5"/>
        <v>205.62451533351123</v>
      </c>
    </row>
    <row r="8" spans="1:14" ht="15" thickBot="1">
      <c r="A8" s="3" t="s">
        <v>12</v>
      </c>
      <c r="B8" s="4">
        <v>8000</v>
      </c>
      <c r="C8" s="5">
        <v>2492</v>
      </c>
      <c r="D8" s="6">
        <f t="shared" si="0"/>
        <v>5.7218956649522409E-2</v>
      </c>
      <c r="E8" s="7">
        <f t="shared" si="1"/>
        <v>5561.310663115356</v>
      </c>
      <c r="F8" s="8">
        <v>4281811</v>
      </c>
      <c r="G8" s="9">
        <f t="shared" si="2"/>
        <v>0.17831146332626774</v>
      </c>
      <c r="H8" s="10">
        <f t="shared" si="3"/>
        <v>17330.715210801602</v>
      </c>
      <c r="I8" s="11">
        <v>21894</v>
      </c>
      <c r="J8" s="11">
        <v>21806</v>
      </c>
      <c r="K8" s="11">
        <v>30460</v>
      </c>
      <c r="L8" s="12">
        <f t="shared" si="6"/>
        <v>30892.025873916959</v>
      </c>
      <c r="M8" s="13">
        <f t="shared" si="4"/>
        <v>9.4483011048866888E-2</v>
      </c>
      <c r="N8" s="34">
        <f t="shared" si="5"/>
        <v>432.02587391695852</v>
      </c>
    </row>
    <row r="9" spans="1:14" ht="15" thickBot="1">
      <c r="A9" s="3" t="s">
        <v>13</v>
      </c>
      <c r="B9" s="4">
        <v>8000</v>
      </c>
      <c r="C9" s="5">
        <v>4210</v>
      </c>
      <c r="D9" s="6">
        <f t="shared" si="0"/>
        <v>9.6666054371785451E-2</v>
      </c>
      <c r="E9" s="7">
        <f t="shared" si="1"/>
        <v>9395.3121555841299</v>
      </c>
      <c r="F9" s="8">
        <v>1710870</v>
      </c>
      <c r="G9" s="9">
        <f t="shared" si="2"/>
        <v>7.1247360815554842E-2</v>
      </c>
      <c r="H9" s="10">
        <f t="shared" si="3"/>
        <v>6924.7803634266293</v>
      </c>
      <c r="I9" s="11">
        <v>18183</v>
      </c>
      <c r="J9" s="11">
        <v>17955</v>
      </c>
      <c r="K9" s="11">
        <v>24218</v>
      </c>
      <c r="L9" s="12">
        <f t="shared" si="6"/>
        <v>24320.092519010759</v>
      </c>
      <c r="M9" s="13">
        <f t="shared" si="4"/>
        <v>7.5121128088688718E-2</v>
      </c>
      <c r="N9" s="34">
        <f t="shared" si="5"/>
        <v>102.09251901075913</v>
      </c>
    </row>
    <row r="10" spans="1:14" ht="15" thickBot="1">
      <c r="A10" s="3" t="s">
        <v>14</v>
      </c>
      <c r="B10" s="4">
        <v>8000</v>
      </c>
      <c r="C10" s="5">
        <v>2086</v>
      </c>
      <c r="D10" s="6">
        <f t="shared" si="0"/>
        <v>4.7896767083027189E-2</v>
      </c>
      <c r="E10" s="7">
        <f t="shared" si="1"/>
        <v>4655.2544314842035</v>
      </c>
      <c r="F10" s="8">
        <v>1710501</v>
      </c>
      <c r="G10" s="9">
        <f t="shared" si="2"/>
        <v>7.1231994203164103E-2</v>
      </c>
      <c r="H10" s="10">
        <f t="shared" si="3"/>
        <v>6923.2868285852301</v>
      </c>
      <c r="I10" s="11">
        <v>15212</v>
      </c>
      <c r="J10" s="11">
        <v>15140</v>
      </c>
      <c r="K10" s="11">
        <v>19662</v>
      </c>
      <c r="L10" s="12">
        <f t="shared" si="6"/>
        <v>19578.541260069433</v>
      </c>
      <c r="M10" s="13">
        <f t="shared" si="4"/>
        <v>6.0989000763060429E-2</v>
      </c>
      <c r="N10" s="34">
        <f t="shared" si="5"/>
        <v>-83.45873993056739</v>
      </c>
    </row>
    <row r="11" spans="1:14" ht="15" thickBot="1">
      <c r="A11" s="3" t="s">
        <v>15</v>
      </c>
      <c r="B11" s="4">
        <v>8000</v>
      </c>
      <c r="C11" s="5">
        <v>2352</v>
      </c>
      <c r="D11" s="6">
        <f t="shared" si="0"/>
        <v>5.4004408523144747E-2</v>
      </c>
      <c r="E11" s="7">
        <f t="shared" si="1"/>
        <v>5248.8774797942688</v>
      </c>
      <c r="F11" s="8">
        <v>846290</v>
      </c>
      <c r="G11" s="9">
        <f t="shared" si="2"/>
        <v>3.5242846612890462E-2</v>
      </c>
      <c r="H11" s="10">
        <f t="shared" si="3"/>
        <v>3425.3756122699692</v>
      </c>
      <c r="I11" s="11">
        <v>12998</v>
      </c>
      <c r="J11" s="11">
        <v>13178</v>
      </c>
      <c r="K11" s="11">
        <v>16612</v>
      </c>
      <c r="L11" s="12">
        <f t="shared" si="6"/>
        <v>16674.253092064238</v>
      </c>
      <c r="M11" s="13">
        <f t="shared" si="4"/>
        <v>5.1528292171496279E-2</v>
      </c>
      <c r="N11" s="34">
        <f t="shared" si="5"/>
        <v>62.253092064238444</v>
      </c>
    </row>
    <row r="12" spans="1:14" ht="15" thickBot="1">
      <c r="A12" s="3" t="s">
        <v>16</v>
      </c>
      <c r="B12" s="4">
        <v>8000</v>
      </c>
      <c r="C12" s="5">
        <v>1638</v>
      </c>
      <c r="D12" s="6">
        <f t="shared" si="0"/>
        <v>3.7610213078618664E-2</v>
      </c>
      <c r="E12" s="7">
        <f t="shared" si="1"/>
        <v>3655.4682448567232</v>
      </c>
      <c r="F12" s="8">
        <v>971704</v>
      </c>
      <c r="G12" s="9">
        <f t="shared" si="2"/>
        <v>4.0465579204684111E-2</v>
      </c>
      <c r="H12" s="10">
        <f t="shared" si="3"/>
        <v>3932.991272430465</v>
      </c>
      <c r="I12" s="11">
        <v>12606</v>
      </c>
      <c r="J12" s="11">
        <v>12813</v>
      </c>
      <c r="K12" s="11">
        <v>15784</v>
      </c>
      <c r="L12" s="12">
        <f t="shared" si="6"/>
        <v>15588.459517287189</v>
      </c>
      <c r="M12" s="13">
        <f t="shared" si="4"/>
        <v>4.895994242926182E-2</v>
      </c>
      <c r="N12" s="34">
        <f t="shared" si="5"/>
        <v>-195.54048271281135</v>
      </c>
    </row>
    <row r="13" spans="1:14" ht="15" thickBot="1">
      <c r="A13" s="3" t="s">
        <v>33</v>
      </c>
      <c r="B13" s="4">
        <v>8000</v>
      </c>
      <c r="C13" s="5">
        <v>2217</v>
      </c>
      <c r="D13" s="6">
        <f t="shared" si="0"/>
        <v>5.0904665686994859E-2</v>
      </c>
      <c r="E13" s="7">
        <f t="shared" si="1"/>
        <v>4947.6026244489349</v>
      </c>
      <c r="F13" s="8">
        <v>701539</v>
      </c>
      <c r="G13" s="9">
        <f t="shared" si="2"/>
        <v>2.9214845230311787E-2</v>
      </c>
      <c r="H13" s="10">
        <f t="shared" si="3"/>
        <v>2839.4930598923088</v>
      </c>
      <c r="I13" s="11">
        <v>12782</v>
      </c>
      <c r="J13" s="11">
        <v>12885</v>
      </c>
      <c r="K13" s="11">
        <v>15961</v>
      </c>
      <c r="L13" s="12">
        <f t="shared" si="6"/>
        <v>15787.095684341244</v>
      </c>
      <c r="M13" s="13">
        <f t="shared" si="4"/>
        <v>4.9508973714739474E-2</v>
      </c>
      <c r="N13" s="35">
        <f t="shared" si="5"/>
        <v>-173.90431565875588</v>
      </c>
    </row>
    <row r="14" spans="1:14" ht="15" thickBot="1">
      <c r="A14" s="3" t="s">
        <v>34</v>
      </c>
      <c r="B14" s="4">
        <v>8000</v>
      </c>
      <c r="C14" s="5">
        <v>2229</v>
      </c>
      <c r="D14" s="6">
        <f t="shared" si="0"/>
        <v>5.1180198383541514E-2</v>
      </c>
      <c r="E14" s="7">
        <f t="shared" si="1"/>
        <v>4974.3826115907423</v>
      </c>
      <c r="F14" s="8">
        <v>1020010</v>
      </c>
      <c r="G14" s="9">
        <f t="shared" si="2"/>
        <v>4.2477231177982015E-2</v>
      </c>
      <c r="H14" s="10">
        <f t="shared" si="3"/>
        <v>4128.5107684971954</v>
      </c>
      <c r="I14" s="11">
        <v>13571</v>
      </c>
      <c r="J14" s="11">
        <v>13555</v>
      </c>
      <c r="K14" s="11">
        <v>16957</v>
      </c>
      <c r="L14" s="12">
        <f t="shared" si="6"/>
        <v>17102.893380087939</v>
      </c>
      <c r="M14" s="13">
        <f t="shared" si="4"/>
        <v>5.2598437897427311E-2</v>
      </c>
      <c r="N14" s="35">
        <f t="shared" si="5"/>
        <v>145.89338008793857</v>
      </c>
    </row>
    <row r="15" spans="1:14" ht="15" thickBot="1">
      <c r="A15" s="3" t="s">
        <v>35</v>
      </c>
      <c r="B15" s="4">
        <v>8000</v>
      </c>
      <c r="C15" s="5">
        <v>4746</v>
      </c>
      <c r="D15" s="6">
        <f t="shared" si="0"/>
        <v>0.10897318148420279</v>
      </c>
      <c r="E15" s="7">
        <f t="shared" si="1"/>
        <v>10591.484914584864</v>
      </c>
      <c r="F15" s="8">
        <v>3299050</v>
      </c>
      <c r="G15" s="9">
        <f t="shared" si="2"/>
        <v>0.13738542712102977</v>
      </c>
      <c r="H15" s="10">
        <f t="shared" si="3"/>
        <v>13352.970510887808</v>
      </c>
      <c r="I15" s="11">
        <v>22921</v>
      </c>
      <c r="J15" s="11">
        <v>22449</v>
      </c>
      <c r="K15" s="11">
        <v>31756</v>
      </c>
      <c r="L15" s="12">
        <f t="shared" si="6"/>
        <v>31944.455425472672</v>
      </c>
      <c r="M15" s="13">
        <f t="shared" si="4"/>
        <v>9.850303673236431E-2</v>
      </c>
      <c r="N15" s="34">
        <f t="shared" si="5"/>
        <v>188.45542547267178</v>
      </c>
    </row>
    <row r="16" spans="1:14" ht="15" thickBot="1">
      <c r="A16" s="3" t="s">
        <v>17</v>
      </c>
      <c r="B16" s="4">
        <v>8000</v>
      </c>
      <c r="C16" s="5">
        <v>2742</v>
      </c>
      <c r="D16" s="6">
        <f t="shared" si="0"/>
        <v>6.29592211609111E-2</v>
      </c>
      <c r="E16" s="7">
        <f t="shared" si="1"/>
        <v>6119.2270619030132</v>
      </c>
      <c r="F16" s="8">
        <v>581155</v>
      </c>
      <c r="G16" s="9">
        <f t="shared" si="2"/>
        <v>2.4201581636689975E-2</v>
      </c>
      <c r="H16" s="10">
        <f t="shared" si="3"/>
        <v>2352.2364248056269</v>
      </c>
      <c r="I16" s="11">
        <v>12948</v>
      </c>
      <c r="J16" s="11">
        <v>13032</v>
      </c>
      <c r="K16" s="11">
        <v>16321</v>
      </c>
      <c r="L16" s="12">
        <f t="shared" si="6"/>
        <v>16471.463486708639</v>
      </c>
      <c r="M16" s="13">
        <f t="shared" si="4"/>
        <v>5.0625647515710977E-2</v>
      </c>
      <c r="N16" s="34">
        <f t="shared" si="5"/>
        <v>150.46348670863881</v>
      </c>
    </row>
    <row r="17" spans="1:14" ht="15" thickBot="1">
      <c r="A17" s="3" t="s">
        <v>18</v>
      </c>
      <c r="B17" s="4">
        <v>8000</v>
      </c>
      <c r="C17" s="5">
        <v>3889</v>
      </c>
      <c r="D17" s="6">
        <f t="shared" si="0"/>
        <v>8.9295554739162383E-2</v>
      </c>
      <c r="E17" s="7">
        <f t="shared" si="1"/>
        <v>8678.94749954078</v>
      </c>
      <c r="F17" s="8">
        <v>1227920</v>
      </c>
      <c r="G17" s="9">
        <f t="shared" si="2"/>
        <v>5.1135421915537771E-2</v>
      </c>
      <c r="H17" s="10">
        <f t="shared" si="3"/>
        <v>4970.0306299478207</v>
      </c>
      <c r="I17" s="11">
        <v>17752</v>
      </c>
      <c r="J17" s="11">
        <v>17197</v>
      </c>
      <c r="K17" s="11">
        <v>22383</v>
      </c>
      <c r="L17" s="12">
        <f t="shared" si="6"/>
        <v>21648.978129488602</v>
      </c>
      <c r="M17" s="13">
        <f t="shared" si="4"/>
        <v>6.9429193575403392E-2</v>
      </c>
      <c r="N17" s="34">
        <f t="shared" si="5"/>
        <v>-734.02187051139845</v>
      </c>
    </row>
    <row r="18" spans="1:14" ht="15" thickBot="1">
      <c r="A18" s="3" t="s">
        <v>19</v>
      </c>
      <c r="B18" s="4">
        <v>8000</v>
      </c>
      <c r="C18" s="5">
        <v>1833</v>
      </c>
      <c r="D18" s="6">
        <f t="shared" si="0"/>
        <v>4.2087619397501837E-2</v>
      </c>
      <c r="E18" s="7">
        <f t="shared" si="1"/>
        <v>4090.6430359110946</v>
      </c>
      <c r="F18" s="8">
        <v>1416952</v>
      </c>
      <c r="G18" s="9">
        <f t="shared" si="2"/>
        <v>5.9007458428940868E-2</v>
      </c>
      <c r="H18" s="10">
        <f t="shared" si="3"/>
        <v>5735.141410813264</v>
      </c>
      <c r="I18" s="11">
        <v>17740</v>
      </c>
      <c r="J18" s="11">
        <v>13982</v>
      </c>
      <c r="K18" s="11">
        <v>17767</v>
      </c>
      <c r="L18" s="12">
        <f t="shared" si="6"/>
        <v>17825.784446724359</v>
      </c>
      <c r="M18" s="13">
        <f t="shared" si="4"/>
        <v>5.5110953949613198E-2</v>
      </c>
      <c r="N18" s="34">
        <f t="shared" si="5"/>
        <v>58.784446724359441</v>
      </c>
    </row>
    <row r="19" spans="1:14" ht="15" thickBot="1">
      <c r="A19" s="3" t="s">
        <v>20</v>
      </c>
      <c r="B19" s="4">
        <v>8000</v>
      </c>
      <c r="C19" s="5">
        <v>1709</v>
      </c>
      <c r="D19" s="6">
        <f t="shared" si="0"/>
        <v>3.9240448199853048E-2</v>
      </c>
      <c r="E19" s="7">
        <f t="shared" si="1"/>
        <v>3813.9165021124172</v>
      </c>
      <c r="F19" s="8">
        <v>1362664</v>
      </c>
      <c r="G19" s="9">
        <f t="shared" si="2"/>
        <v>5.6746692430381752E-2</v>
      </c>
      <c r="H19" s="10">
        <f t="shared" si="3"/>
        <v>5515.4096507323093</v>
      </c>
      <c r="I19" s="11">
        <v>14013</v>
      </c>
      <c r="J19" s="11">
        <v>13955</v>
      </c>
      <c r="K19" s="11">
        <v>17566</v>
      </c>
      <c r="L19" s="12">
        <f t="shared" si="6"/>
        <v>17329.326152844726</v>
      </c>
      <c r="M19" s="13">
        <f t="shared" si="4"/>
        <v>5.448747774407077E-2</v>
      </c>
      <c r="N19" s="34">
        <f t="shared" si="5"/>
        <v>-236.67384715527442</v>
      </c>
    </row>
    <row r="20" spans="1:14" ht="15" thickBot="1">
      <c r="A20" s="14" t="s">
        <v>21</v>
      </c>
      <c r="B20" s="15">
        <f t="shared" ref="B20:M20" si="7">SUM(B4:B19)</f>
        <v>128000</v>
      </c>
      <c r="C20" s="16">
        <f t="shared" si="7"/>
        <v>43552</v>
      </c>
      <c r="D20" s="17">
        <f t="shared" si="7"/>
        <v>1</v>
      </c>
      <c r="E20" s="18">
        <f t="shared" si="7"/>
        <v>97193.5</v>
      </c>
      <c r="F20" s="19">
        <f t="shared" si="7"/>
        <v>24013100</v>
      </c>
      <c r="G20" s="20">
        <f t="shared" si="7"/>
        <v>0.99999999999999989</v>
      </c>
      <c r="H20" s="21">
        <f t="shared" si="7"/>
        <v>97193.5</v>
      </c>
      <c r="I20" s="22">
        <f t="shared" si="7"/>
        <v>251621</v>
      </c>
      <c r="J20" s="22">
        <f t="shared" si="7"/>
        <v>247384</v>
      </c>
      <c r="K20" s="22">
        <f t="shared" si="7"/>
        <v>322386</v>
      </c>
      <c r="L20" s="23">
        <f t="shared" si="7"/>
        <v>322386.99999999994</v>
      </c>
      <c r="M20" s="24">
        <f t="shared" si="7"/>
        <v>1</v>
      </c>
      <c r="N20" s="34">
        <v>0</v>
      </c>
    </row>
    <row r="21" spans="1:14" ht="15" thickBo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</row>
    <row r="22" spans="1:14" ht="15" thickBot="1">
      <c r="A22" s="25" t="s">
        <v>22</v>
      </c>
      <c r="B22" s="26">
        <v>128000</v>
      </c>
    </row>
    <row r="23" spans="1:14" ht="15" thickBot="1">
      <c r="A23" s="28" t="s">
        <v>23</v>
      </c>
      <c r="B23" s="29">
        <f>B26-B22</f>
        <v>194387</v>
      </c>
    </row>
    <row r="24" spans="1:14" ht="15" customHeight="1" thickBot="1">
      <c r="A24" s="3" t="s">
        <v>24</v>
      </c>
      <c r="B24" s="30">
        <f>B23*0.5</f>
        <v>97193.5</v>
      </c>
    </row>
    <row r="25" spans="1:14" ht="15" thickBot="1">
      <c r="A25" s="14" t="s">
        <v>25</v>
      </c>
      <c r="B25" s="31">
        <f>B23*0.5</f>
        <v>97193.5</v>
      </c>
    </row>
    <row r="26" spans="1:14" ht="15" thickBot="1">
      <c r="A26" s="32" t="s">
        <v>26</v>
      </c>
      <c r="B26" s="33">
        <v>322387</v>
      </c>
    </row>
    <row r="28" spans="1:14">
      <c r="A28" t="s">
        <v>36</v>
      </c>
    </row>
  </sheetData>
  <mergeCells count="14">
    <mergeCell ref="L2:L3"/>
    <mergeCell ref="M2:M3"/>
    <mergeCell ref="N2:N3"/>
    <mergeCell ref="A21:N21"/>
    <mergeCell ref="A1:N1"/>
    <mergeCell ref="A2:A3"/>
    <mergeCell ref="B2:B3"/>
    <mergeCell ref="C2:C3"/>
    <mergeCell ref="D2:E2"/>
    <mergeCell ref="F2:F3"/>
    <mergeCell ref="G2:H2"/>
    <mergeCell ref="I2:I3"/>
    <mergeCell ref="J2:J3"/>
    <mergeCell ref="K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Draft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Clark</dc:creator>
  <cp:lastModifiedBy>Melody Clark</cp:lastModifiedBy>
  <dcterms:created xsi:type="dcterms:W3CDTF">2024-11-01T15:07:30Z</dcterms:created>
  <dcterms:modified xsi:type="dcterms:W3CDTF">2025-07-31T15:23:35Z</dcterms:modified>
</cp:coreProperties>
</file>